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预算审核总表" sheetId="3" r:id="rId1"/>
  </sheets>
  <definedNames>
    <definedName name="_xlnm.Print_Area" localSheetId="0">预算审核总表!$A$1:$H$15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<sst xmlns="http://schemas.openxmlformats.org/spreadsheetml/2006/main" count="37" uniqueCount="32">
  <si>
    <t>预算审核汇总表</t>
  </si>
  <si>
    <t>工程名称：广州市少年宫2024年房屋维护维修工程</t>
  </si>
  <si>
    <t xml:space="preserve">金额单位: 元       </t>
  </si>
  <si>
    <t>序号</t>
  </si>
  <si>
    <t>工程项目或费用各称</t>
  </si>
  <si>
    <t>建安工程费用</t>
  </si>
  <si>
    <t>小计</t>
  </si>
  <si>
    <t>小计（审核）</t>
  </si>
  <si>
    <t>调整金额（元）</t>
  </si>
  <si>
    <t>调整率（%）</t>
  </si>
  <si>
    <t>备注</t>
  </si>
  <si>
    <t>一</t>
  </si>
  <si>
    <t>建安费</t>
  </si>
  <si>
    <t>二</t>
  </si>
  <si>
    <t>工程建设其它费用</t>
  </si>
  <si>
    <t>1+2+3</t>
  </si>
  <si>
    <t>工程设计费</t>
  </si>
  <si>
    <t>9/200*建安工程费*专业调整系数1*工程复杂程度调整系数1*工程附加调整系数1.5</t>
  </si>
  <si>
    <t>按照合同约定金额</t>
  </si>
  <si>
    <t>工程建设监理费</t>
  </si>
  <si>
    <t>16.5/500*建安工程费用*专业调整系数1*复杂程度调整系数1</t>
  </si>
  <si>
    <t>造价咨询费</t>
  </si>
  <si>
    <t>3.1+3.2+3.3</t>
  </si>
  <si>
    <t>预算编制费</t>
  </si>
  <si>
    <t>建安工程费*0.48%</t>
  </si>
  <si>
    <t>预算评审费</t>
  </si>
  <si>
    <t>粤价函[2011]742号</t>
  </si>
  <si>
    <t>结算评审费</t>
  </si>
  <si>
    <t>建安工程费用*0.28%+建安工程费用（暂按建安工程费用计算）*审核率（暂按5%计算）*5%</t>
  </si>
  <si>
    <t>三</t>
  </si>
  <si>
    <t>预算总金额</t>
  </si>
  <si>
    <t>一+二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</si>
</sst>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);[Red]\(#,##0.00\)"/>
    <numFmt numFmtId="178" formatCode="#,##0.00_ "/>
  </numFmts>
  <fonts count="25">
    <font>
      <sz val="9"/>
      <color theme="1"/>
      <name val="??"/>
      <charset val="134"/>
      <scheme val="minor"/>
    </font>
    <font>
      <sz val="12"/>
      <name val="宋体"/>
      <charset val="134"/>
    </font>
    <font>
      <sz val="1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32">
    <xf numFmtId="0" fontId="0" fillId="0" borderId="0" xfId="49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176" fontId="3" fillId="0" borderId="0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vertical="center"/>
    </xf>
    <xf numFmtId="178" fontId="3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0" fontId="4" fillId="0" borderId="1" xfId="3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178" fontId="1" fillId="0" borderId="0" xfId="0" applyNumberFormat="1" applyFont="1" applyFill="1" applyBorder="1" applyAlignment="1">
      <alignment horizontal="center" vertical="center"/>
    </xf>
    <xf numFmtId="10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10" fontId="1" fillId="0" borderId="0" xfId="3" applyNumberFormat="1" applyFont="1" applyFill="1" applyBorder="1" applyAlignment="1" applyProtection="1">
      <alignment vertical="center"/>
    </xf>
    <xf numFmtId="176" fontId="5" fillId="0" borderId="0" xfId="0" applyNumberFormat="1" applyFont="1" applyFill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tabSelected="1" view="pageBreakPreview" zoomScaleNormal="100" workbookViewId="0">
      <selection activeCell="E17" sqref="E17"/>
    </sheetView>
  </sheetViews>
  <sheetFormatPr defaultColWidth="10.6666666666667" defaultRowHeight="14.25"/>
  <cols>
    <col min="1" max="1" width="11.5047619047619" style="2" customWidth="1"/>
    <col min="2" max="2" width="20.1619047619048" style="1" customWidth="1"/>
    <col min="3" max="3" width="49.8285714285714" style="1" customWidth="1"/>
    <col min="4" max="4" width="20.5714285714286" style="2" customWidth="1"/>
    <col min="5" max="5" width="20" style="2" customWidth="1"/>
    <col min="6" max="6" width="16.7142857142857" style="3" customWidth="1"/>
    <col min="7" max="7" width="17.7142857142857" style="2" customWidth="1"/>
    <col min="8" max="8" width="22" style="2" customWidth="1"/>
    <col min="9" max="9" width="17.3333333333333" style="4"/>
    <col min="10" max="10" width="14.7142857142857" style="1"/>
    <col min="11" max="11" width="13.2857142857143" style="1"/>
    <col min="12" max="250" width="10.5047619047619" style="1"/>
    <col min="251" max="253" width="10.5047619047619" style="1" customWidth="1"/>
    <col min="254" max="16384" width="10.6666666666667" style="1"/>
  </cols>
  <sheetData>
    <row r="1" s="1" customFormat="1" ht="36" customHeight="1" spans="1:9">
      <c r="A1" s="5" t="s">
        <v>0</v>
      </c>
      <c r="B1" s="5"/>
      <c r="C1" s="5"/>
      <c r="D1" s="5"/>
      <c r="E1" s="5"/>
      <c r="F1" s="6"/>
      <c r="G1" s="5"/>
      <c r="H1" s="5"/>
      <c r="I1" s="4"/>
    </row>
    <row r="2" s="1" customFormat="1" ht="16.5" customHeight="1" spans="1:9">
      <c r="A2" s="7" t="s">
        <v>1</v>
      </c>
      <c r="B2" s="7"/>
      <c r="C2" s="7"/>
      <c r="D2" s="8"/>
      <c r="E2" s="8"/>
      <c r="F2" s="9"/>
      <c r="G2" s="8"/>
      <c r="H2" s="8" t="s">
        <v>2</v>
      </c>
      <c r="I2" s="4"/>
    </row>
    <row r="3" s="1" customFormat="1" customHeight="1" spans="1:9">
      <c r="A3" s="10" t="s">
        <v>3</v>
      </c>
      <c r="B3" s="10" t="s">
        <v>4</v>
      </c>
      <c r="C3" s="11" t="s">
        <v>5</v>
      </c>
      <c r="D3" s="12" t="s">
        <v>6</v>
      </c>
      <c r="E3" s="12" t="s">
        <v>7</v>
      </c>
      <c r="F3" s="13" t="s">
        <v>8</v>
      </c>
      <c r="G3" s="12" t="s">
        <v>9</v>
      </c>
      <c r="H3" s="14" t="s">
        <v>10</v>
      </c>
      <c r="I3" s="4"/>
    </row>
    <row r="4" s="1" customFormat="1" ht="17" customHeight="1" spans="1:9">
      <c r="A4" s="10"/>
      <c r="B4" s="10"/>
      <c r="C4" s="15"/>
      <c r="D4" s="16"/>
      <c r="E4" s="16"/>
      <c r="F4" s="17"/>
      <c r="G4" s="16"/>
      <c r="H4" s="14"/>
      <c r="I4" s="4"/>
    </row>
    <row r="5" s="1" customFormat="1" ht="31" customHeight="1" spans="1:9">
      <c r="A5" s="10" t="s">
        <v>11</v>
      </c>
      <c r="B5" s="18" t="s">
        <v>5</v>
      </c>
      <c r="C5" s="19"/>
      <c r="D5" s="20">
        <f>D6</f>
        <v>600129.95</v>
      </c>
      <c r="E5" s="20">
        <f>E6</f>
        <v>588667.79</v>
      </c>
      <c r="F5" s="21">
        <f>E5-D5</f>
        <v>-11462.1599999999</v>
      </c>
      <c r="G5" s="22">
        <f>F5/D5</f>
        <v>-0.0190994633745573</v>
      </c>
      <c r="H5" s="23"/>
      <c r="I5" s="29"/>
    </row>
    <row r="6" s="1" customFormat="1" ht="31" customHeight="1" spans="1:9">
      <c r="A6" s="10">
        <v>1</v>
      </c>
      <c r="B6" s="18" t="s">
        <v>12</v>
      </c>
      <c r="C6" s="24">
        <v>600129.95</v>
      </c>
      <c r="D6" s="20">
        <f>C6</f>
        <v>600129.95</v>
      </c>
      <c r="E6" s="20">
        <v>588667.79</v>
      </c>
      <c r="F6" s="21">
        <f t="shared" ref="F6:F14" si="0">E6-D6</f>
        <v>-11462.1599999999</v>
      </c>
      <c r="G6" s="22">
        <f t="shared" ref="G6:G14" si="1">F6/D6</f>
        <v>-0.0190994633745573</v>
      </c>
      <c r="H6" s="23"/>
      <c r="I6" s="29"/>
    </row>
    <row r="7" s="1" customFormat="1" ht="31" customHeight="1" spans="1:9">
      <c r="A7" s="10" t="s">
        <v>13</v>
      </c>
      <c r="B7" s="18" t="s">
        <v>14</v>
      </c>
      <c r="C7" s="24" t="s">
        <v>15</v>
      </c>
      <c r="D7" s="20">
        <f>D8+D9+D10</f>
        <v>67377.312495</v>
      </c>
      <c r="E7" s="20">
        <f>E8+E9+E10</f>
        <v>67261.544679</v>
      </c>
      <c r="F7" s="21">
        <f t="shared" si="0"/>
        <v>-115.767816000007</v>
      </c>
      <c r="G7" s="22">
        <f t="shared" si="1"/>
        <v>-0.00171820174644986</v>
      </c>
      <c r="H7" s="23"/>
      <c r="I7" s="29"/>
    </row>
    <row r="8" s="1" customFormat="1" ht="31" customHeight="1" spans="1:9">
      <c r="A8" s="10">
        <v>1</v>
      </c>
      <c r="B8" s="18" t="s">
        <v>16</v>
      </c>
      <c r="C8" s="25" t="s">
        <v>17</v>
      </c>
      <c r="D8" s="20">
        <v>40688</v>
      </c>
      <c r="E8" s="20">
        <v>40688</v>
      </c>
      <c r="F8" s="21">
        <f t="shared" si="0"/>
        <v>0</v>
      </c>
      <c r="G8" s="22">
        <f t="shared" si="1"/>
        <v>0</v>
      </c>
      <c r="H8" s="23" t="s">
        <v>18</v>
      </c>
      <c r="I8" s="29"/>
    </row>
    <row r="9" s="1" customFormat="1" ht="31" customHeight="1" spans="1:10">
      <c r="A9" s="10">
        <v>2</v>
      </c>
      <c r="B9" s="18" t="s">
        <v>19</v>
      </c>
      <c r="C9" s="25" t="s">
        <v>20</v>
      </c>
      <c r="D9" s="20">
        <v>17700</v>
      </c>
      <c r="E9" s="20">
        <v>17700</v>
      </c>
      <c r="F9" s="21">
        <f t="shared" si="0"/>
        <v>0</v>
      </c>
      <c r="G9" s="22">
        <f t="shared" si="1"/>
        <v>0</v>
      </c>
      <c r="H9" s="23" t="s">
        <v>18</v>
      </c>
      <c r="I9" s="29"/>
      <c r="J9" s="30"/>
    </row>
    <row r="10" s="1" customFormat="1" ht="31" customHeight="1" spans="1:9">
      <c r="A10" s="10">
        <v>3</v>
      </c>
      <c r="B10" s="18" t="s">
        <v>21</v>
      </c>
      <c r="C10" s="24" t="s">
        <v>22</v>
      </c>
      <c r="D10" s="20">
        <f>SUM(D11:D13)</f>
        <v>8989.312495</v>
      </c>
      <c r="E10" s="20">
        <f>SUM(E11:E13)</f>
        <v>8873.544679</v>
      </c>
      <c r="F10" s="21">
        <f t="shared" si="0"/>
        <v>-115.767816</v>
      </c>
      <c r="G10" s="22">
        <f t="shared" si="1"/>
        <v>-0.0128783837545298</v>
      </c>
      <c r="H10" s="23"/>
      <c r="I10" s="29"/>
    </row>
    <row r="11" s="1" customFormat="1" ht="31" customHeight="1" spans="1:9">
      <c r="A11" s="10">
        <v>3.1</v>
      </c>
      <c r="B11" s="18" t="s">
        <v>23</v>
      </c>
      <c r="C11" s="24" t="s">
        <v>24</v>
      </c>
      <c r="D11" s="20">
        <v>2928</v>
      </c>
      <c r="E11" s="20">
        <v>2928</v>
      </c>
      <c r="F11" s="21">
        <f t="shared" si="0"/>
        <v>0</v>
      </c>
      <c r="G11" s="22">
        <f t="shared" si="1"/>
        <v>0</v>
      </c>
      <c r="H11" s="23" t="s">
        <v>18</v>
      </c>
      <c r="I11" s="31"/>
    </row>
    <row r="12" s="1" customFormat="1" ht="31" customHeight="1" spans="1:9">
      <c r="A12" s="10">
        <v>3.2</v>
      </c>
      <c r="B12" s="18" t="s">
        <v>25</v>
      </c>
      <c r="C12" s="24" t="s">
        <v>24</v>
      </c>
      <c r="D12" s="20">
        <f>D5*0.48%</f>
        <v>2880.62376</v>
      </c>
      <c r="E12" s="20">
        <f>E5*0.48%</f>
        <v>2825.605392</v>
      </c>
      <c r="F12" s="21">
        <f t="shared" si="0"/>
        <v>-55.018368</v>
      </c>
      <c r="G12" s="22">
        <f t="shared" si="1"/>
        <v>-0.0190994633745575</v>
      </c>
      <c r="H12" s="23" t="s">
        <v>26</v>
      </c>
      <c r="I12" s="31"/>
    </row>
    <row r="13" s="1" customFormat="1" ht="31" customHeight="1" spans="1:9">
      <c r="A13" s="10">
        <v>3.3</v>
      </c>
      <c r="B13" s="18" t="s">
        <v>27</v>
      </c>
      <c r="C13" s="25" t="s">
        <v>28</v>
      </c>
      <c r="D13" s="20">
        <f>D5*0.28%+D5*5%*5%</f>
        <v>3180.688735</v>
      </c>
      <c r="E13" s="20">
        <f>E5*0.28%+E5*5%*5%</f>
        <v>3119.939287</v>
      </c>
      <c r="F13" s="21">
        <f t="shared" si="0"/>
        <v>-60.7494479999991</v>
      </c>
      <c r="G13" s="22">
        <f t="shared" si="1"/>
        <v>-0.0190994633745572</v>
      </c>
      <c r="H13" s="23" t="s">
        <v>26</v>
      </c>
      <c r="I13" s="29"/>
    </row>
    <row r="14" s="1" customFormat="1" ht="31" customHeight="1" spans="1:9">
      <c r="A14" s="10" t="s">
        <v>29</v>
      </c>
      <c r="B14" s="18" t="s">
        <v>30</v>
      </c>
      <c r="C14" s="24" t="s">
        <v>31</v>
      </c>
      <c r="D14" s="20">
        <f>D5+D7</f>
        <v>667507.262495</v>
      </c>
      <c r="E14" s="20">
        <f>E5+E7</f>
        <v>655929.334679</v>
      </c>
      <c r="F14" s="21">
        <f t="shared" si="0"/>
        <v>-11577.927816</v>
      </c>
      <c r="G14" s="22">
        <f t="shared" si="1"/>
        <v>-0.0173450214949334</v>
      </c>
      <c r="H14" s="23"/>
      <c r="I14" s="29"/>
    </row>
    <row r="15" s="1" customFormat="1" spans="1:9">
      <c r="A15" s="2"/>
      <c r="B15" s="26"/>
      <c r="D15" s="27"/>
      <c r="E15" s="27"/>
      <c r="F15" s="3"/>
      <c r="G15" s="2"/>
      <c r="H15" s="2"/>
      <c r="I15" s="4"/>
    </row>
    <row r="16" s="1" customFormat="1" spans="1:9">
      <c r="A16" s="2"/>
      <c r="D16" s="3"/>
      <c r="E16" s="3"/>
      <c r="F16" s="3"/>
      <c r="G16" s="2"/>
      <c r="H16" s="2"/>
      <c r="I16" s="4"/>
    </row>
    <row r="17" s="1" customFormat="1" spans="1:9">
      <c r="A17" s="2"/>
      <c r="D17" s="2"/>
      <c r="E17" s="2"/>
      <c r="F17" s="3"/>
      <c r="G17" s="2"/>
      <c r="H17" s="2"/>
      <c r="I17" s="4"/>
    </row>
    <row r="18" s="1" customFormat="1" spans="1:9">
      <c r="A18" s="2"/>
      <c r="D18" s="2"/>
      <c r="E18" s="2"/>
      <c r="F18" s="3"/>
      <c r="G18" s="2"/>
      <c r="H18" s="2"/>
      <c r="I18" s="4"/>
    </row>
    <row r="19" s="1" customFormat="1" spans="1:9">
      <c r="A19" s="2"/>
      <c r="D19" s="28"/>
      <c r="E19" s="28"/>
      <c r="F19" s="3"/>
      <c r="G19" s="2"/>
      <c r="H19" s="2"/>
      <c r="I19" s="4"/>
    </row>
  </sheetData>
  <mergeCells count="10">
    <mergeCell ref="A1:H1"/>
    <mergeCell ref="A2:C2"/>
    <mergeCell ref="A3:A4"/>
    <mergeCell ref="B3:B4"/>
    <mergeCell ref="C3:C4"/>
    <mergeCell ref="D3:D4"/>
    <mergeCell ref="E3:E4"/>
    <mergeCell ref="F3:F4"/>
    <mergeCell ref="G3:G4"/>
    <mergeCell ref="H3:H4"/>
  </mergeCells>
  <pageMargins left="0.75" right="0.75" top="1" bottom="1" header="0.5" footer="0.5"/>
  <pageSetup paperSize="9" scale="8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预算审核总表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 帝皇铠甲</cp:lastModifiedBy>
  <dcterms:created xsi:type="dcterms:W3CDTF">2024-02-04T15:25:00Z</dcterms:created>
  <dcterms:modified xsi:type="dcterms:W3CDTF">2024-07-05T09:38:37Z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9E1115AC892540D19812B53A7EFC3E81_12</vt:lpwstr>
  </property>
  <property fmtid="{D5CDD505-2E9C-101B-9397-08002B2CF9AE}" pid="3" name="KSOProductBuildVer">
    <vt:lpwstr>2052-12.1.0.16929</vt:lpwstr>
  </property>
  <property fmtid="{D5CDD505-2E9C-101B-9397-08002B2CF9AE}" pid="4" name="KSOReadingLayout">
    <vt:bool>true</vt:bool>
  </property>
</Properties>
</file>